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U15"/>
  <c r="F14"/>
  <c r="G11"/>
  <c r="F11"/>
  <c r="E11"/>
  <c r="F13"/>
  <c r="G14"/>
  <c r="E14"/>
  <c r="D14"/>
  <c r="V15"/>
  <c r="C14" l="1"/>
  <c r="T15"/>
  <c r="X15"/>
  <c r="Y15"/>
  <c r="Z15"/>
  <c r="AA15"/>
  <c r="AC15"/>
  <c r="AE15"/>
  <c r="AF15"/>
  <c r="AG15"/>
  <c r="AH15"/>
  <c r="AI15"/>
  <c r="AJ15"/>
  <c r="AK15"/>
  <c r="AB14"/>
  <c r="W14"/>
  <c r="R14"/>
  <c r="M14"/>
  <c r="H14"/>
  <c r="R13" l="1"/>
  <c r="AB12"/>
  <c r="W11"/>
  <c r="AB11"/>
  <c r="S12"/>
  <c r="S15" s="1"/>
  <c r="AB15" l="1"/>
  <c r="Q12"/>
  <c r="P12"/>
  <c r="F12" s="1"/>
  <c r="F15" s="1"/>
  <c r="G12" l="1"/>
  <c r="G13"/>
  <c r="E13"/>
  <c r="I11"/>
  <c r="Q15"/>
  <c r="N12"/>
  <c r="N15" s="1"/>
  <c r="O12"/>
  <c r="O15" s="1"/>
  <c r="P15"/>
  <c r="J15"/>
  <c r="C19" s="1"/>
  <c r="K15"/>
  <c r="C20" s="1"/>
  <c r="L15"/>
  <c r="C21" s="1"/>
  <c r="G15" l="1"/>
  <c r="C13"/>
  <c r="I15"/>
  <c r="C18" s="1"/>
  <c r="C22" s="1"/>
  <c r="D11"/>
  <c r="C11" s="1"/>
  <c r="D12"/>
  <c r="E12"/>
  <c r="W13"/>
  <c r="M13"/>
  <c r="H13"/>
  <c r="H12"/>
  <c r="D15" l="1"/>
  <c r="C12"/>
  <c r="E15"/>
  <c r="W12"/>
  <c r="W15" s="1"/>
  <c r="R12"/>
  <c r="R11"/>
  <c r="M12"/>
  <c r="M11"/>
  <c r="H11"/>
  <c r="H15" s="1"/>
  <c r="M15" l="1"/>
  <c r="R15"/>
  <c r="C15"/>
</calcChain>
</file>

<file path=xl/sharedStrings.xml><?xml version="1.0" encoding="utf-8"?>
<sst xmlns="http://schemas.openxmlformats.org/spreadsheetml/2006/main" count="57" uniqueCount="30">
  <si>
    <t xml:space="preserve">                                              </t>
  </si>
  <si>
    <t xml:space="preserve">ОСНОВНЫЕ ИСТОЧНИКИ И ОБЪЕМЫ ФИНАНСИРОВАНИЯ МУНИЦИПАЛЬНОЙ ПРОГРАММЫ </t>
  </si>
  <si>
    <t>Наименование учреждения и объекта</t>
  </si>
  <si>
    <t>2020-2025 г.</t>
  </si>
  <si>
    <t>2020 год</t>
  </si>
  <si>
    <t>2021 год</t>
  </si>
  <si>
    <t>2022 год</t>
  </si>
  <si>
    <t>2023 год</t>
  </si>
  <si>
    <t>2024 год</t>
  </si>
  <si>
    <t>2025 год</t>
  </si>
  <si>
    <t>Местный бюджет</t>
  </si>
  <si>
    <t>Внебюджет-ные средства</t>
  </si>
  <si>
    <t>Федераль-ный бюджет</t>
  </si>
  <si>
    <t>Областной бюджет</t>
  </si>
  <si>
    <t>Благоустройство СП Сергиевск</t>
  </si>
  <si>
    <t>Субсидия гражданам, ведущим ЛПХ в целых возмещения затрат в связи с производством сельскохозяйственной продукции в части расходов на содержание коров</t>
  </si>
  <si>
    <t>Всего</t>
  </si>
  <si>
    <t>№ п/п</t>
  </si>
  <si>
    <t xml:space="preserve">"Комплексное развитие сельского поселения Сергиевск муниципального района  Сергиевский Самарской области" на 2020-2025 годы </t>
  </si>
  <si>
    <t>Внебюджетные средства</t>
  </si>
  <si>
    <t>Федераль-ный
 бюджет</t>
  </si>
  <si>
    <t>Финансирова-ние всего,руб.</t>
  </si>
  <si>
    <t>Строительство жилого помещения (жилого дома), предоставляемого гражданам, проживающим на сельских территориях, по договору  найма жилого помещения</t>
  </si>
  <si>
    <t>Федеральный бюджет</t>
  </si>
  <si>
    <t>Строительство жилого помещения (жилого дома), предоставляемого гражданам, проживающим на сельских территориях, по договору  найма жилого помещения (сверхфинансирование)</t>
  </si>
  <si>
    <t>ФБ</t>
  </si>
  <si>
    <t>ОБ</t>
  </si>
  <si>
    <t>МБ</t>
  </si>
  <si>
    <t>ВБ</t>
  </si>
  <si>
    <t xml:space="preserve">Приложение №2
 к  постановлению администрации  сельского поселения Сергиевск
  муниципального района Сергиевский
   №58   от  12 октября 2023г  
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</si>
</sst>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;[Red]\-#,##0.00;0.0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  <protection hidden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4" fontId="0" fillId="0" borderId="0" xfId="0" applyNumberFormat="1" applyFill="1"/>
    <xf numFmtId="4" fontId="7" fillId="0" borderId="0" xfId="0" applyNumberFormat="1" applyFont="1" applyFill="1"/>
    <xf numFmtId="0" fontId="0" fillId="0" borderId="0" xfId="0" applyFill="1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0" applyNumberFormat="1" applyFont="1" applyFill="1"/>
    <xf numFmtId="4" fontId="13" fillId="0" borderId="0" xfId="0" applyNumberFormat="1" applyFont="1" applyFill="1"/>
    <xf numFmtId="4" fontId="10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4"/>
  <sheetViews>
    <sheetView tabSelected="1" topLeftCell="S1" zoomScale="75" zoomScaleNormal="75" workbookViewId="0">
      <pane ySplit="10" topLeftCell="A11" activePane="bottomLeft" state="frozen"/>
      <selection pane="bottomLeft" activeCell="Z10" sqref="Z10"/>
    </sheetView>
  </sheetViews>
  <sheetFormatPr defaultRowHeight="15"/>
  <cols>
    <col min="1" max="1" width="4.28515625" style="26" customWidth="1"/>
    <col min="2" max="2" width="20.28515625" style="26" customWidth="1"/>
    <col min="3" max="3" width="16.7109375" style="27" customWidth="1"/>
    <col min="4" max="4" width="18" style="26" customWidth="1"/>
    <col min="5" max="5" width="19.42578125" style="26" customWidth="1"/>
    <col min="6" max="6" width="20" style="26" customWidth="1"/>
    <col min="7" max="7" width="17.28515625" style="26" customWidth="1"/>
    <col min="8" max="8" width="17" style="26" customWidth="1"/>
    <col min="9" max="9" width="15.5703125" style="26" customWidth="1"/>
    <col min="10" max="10" width="15.28515625" style="26" customWidth="1"/>
    <col min="11" max="11" width="13.5703125" style="26" customWidth="1"/>
    <col min="12" max="12" width="13.28515625" style="26" customWidth="1"/>
    <col min="13" max="13" width="18" style="26" customWidth="1"/>
    <col min="14" max="14" width="16.7109375" style="26" customWidth="1"/>
    <col min="15" max="15" width="15.5703125" style="26" customWidth="1"/>
    <col min="16" max="16" width="17.140625" style="26" customWidth="1"/>
    <col min="17" max="17" width="15.5703125" style="26" customWidth="1"/>
    <col min="18" max="18" width="15.28515625" style="26" customWidth="1"/>
    <col min="19" max="19" width="15.85546875" style="26" customWidth="1"/>
    <col min="20" max="20" width="15.140625" style="26" customWidth="1"/>
    <col min="21" max="21" width="15.85546875" style="26" customWidth="1"/>
    <col min="22" max="22" width="15.7109375" style="26" customWidth="1"/>
    <col min="23" max="23" width="20.85546875" style="26" customWidth="1"/>
    <col min="24" max="24" width="17.85546875" style="26" customWidth="1"/>
    <col min="25" max="25" width="17.28515625" style="26" customWidth="1"/>
    <col min="26" max="26" width="16" style="26" customWidth="1"/>
    <col min="27" max="27" width="22" style="26" customWidth="1"/>
    <col min="28" max="28" width="20.28515625" style="26" customWidth="1"/>
    <col min="29" max="29" width="16.5703125" style="26" customWidth="1"/>
    <col min="30" max="30" width="16.28515625" style="26" customWidth="1"/>
    <col min="31" max="31" width="13.28515625" style="26" customWidth="1"/>
    <col min="32" max="32" width="15.42578125" style="26" customWidth="1"/>
    <col min="33" max="33" width="7.28515625" style="26" customWidth="1"/>
    <col min="34" max="34" width="10.5703125" style="26" customWidth="1"/>
    <col min="35" max="35" width="10.85546875" style="26" customWidth="1"/>
    <col min="36" max="36" width="9.7109375" style="26" customWidth="1"/>
    <col min="37" max="37" width="8.85546875" style="26" customWidth="1"/>
    <col min="38" max="16384" width="9.140625" style="26"/>
  </cols>
  <sheetData>
    <row r="1" spans="1:37" s="1" customFormat="1" ht="15.75">
      <c r="B1" s="23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AD1" s="4"/>
      <c r="AE1" s="4"/>
      <c r="AF1" s="3"/>
      <c r="AG1" s="3"/>
      <c r="AH1" s="3"/>
      <c r="AI1" s="3"/>
      <c r="AJ1" s="3"/>
    </row>
    <row r="2" spans="1:37" s="1" customFormat="1" ht="96.75" customHeight="1">
      <c r="B2" s="23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AD2" s="36" t="s">
        <v>29</v>
      </c>
      <c r="AE2" s="36"/>
      <c r="AF2" s="36"/>
      <c r="AG2" s="36"/>
      <c r="AH2" s="36"/>
      <c r="AI2" s="36"/>
      <c r="AJ2" s="36"/>
      <c r="AK2" s="36"/>
    </row>
    <row r="3" spans="1:37" s="5" customFormat="1" ht="15.75">
      <c r="B3" s="24" t="s">
        <v>0</v>
      </c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37" s="5" customFormat="1" ht="20.25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5" customFormat="1" ht="20.25">
      <c r="B5" s="42" t="s">
        <v>18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s="5" customFormat="1" ht="15.75">
      <c r="B6" s="25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7" s="5" customFormat="1" ht="15.75">
      <c r="B7" s="25"/>
      <c r="C7" s="6"/>
      <c r="D7" s="6"/>
      <c r="E7" s="6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37" s="16" customFormat="1" ht="15.75">
      <c r="A8" s="10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4"/>
    </row>
    <row r="9" spans="1:37" s="13" customFormat="1" ht="36" customHeight="1">
      <c r="A9" s="39" t="s">
        <v>17</v>
      </c>
      <c r="B9" s="45" t="s">
        <v>2</v>
      </c>
      <c r="C9" s="46" t="s">
        <v>21</v>
      </c>
      <c r="D9" s="46" t="s">
        <v>3</v>
      </c>
      <c r="E9" s="47"/>
      <c r="F9" s="47"/>
      <c r="G9" s="48"/>
      <c r="H9" s="37" t="s">
        <v>16</v>
      </c>
      <c r="I9" s="49" t="s">
        <v>4</v>
      </c>
      <c r="J9" s="49"/>
      <c r="K9" s="49"/>
      <c r="L9" s="49"/>
      <c r="M9" s="37" t="s">
        <v>16</v>
      </c>
      <c r="N9" s="50" t="s">
        <v>5</v>
      </c>
      <c r="O9" s="49"/>
      <c r="P9" s="49"/>
      <c r="Q9" s="49"/>
      <c r="R9" s="37" t="s">
        <v>16</v>
      </c>
      <c r="S9" s="51" t="s">
        <v>6</v>
      </c>
      <c r="T9" s="52"/>
      <c r="U9" s="52"/>
      <c r="V9" s="52"/>
      <c r="W9" s="37" t="s">
        <v>16</v>
      </c>
      <c r="X9" s="51" t="s">
        <v>7</v>
      </c>
      <c r="Y9" s="52"/>
      <c r="Z9" s="52"/>
      <c r="AA9" s="52"/>
      <c r="AB9" s="37" t="s">
        <v>16</v>
      </c>
      <c r="AC9" s="51" t="s">
        <v>8</v>
      </c>
      <c r="AD9" s="52"/>
      <c r="AE9" s="52"/>
      <c r="AF9" s="52"/>
      <c r="AG9" s="37" t="s">
        <v>16</v>
      </c>
      <c r="AH9" s="49" t="s">
        <v>9</v>
      </c>
      <c r="AI9" s="49"/>
      <c r="AJ9" s="49"/>
      <c r="AK9" s="49"/>
    </row>
    <row r="10" spans="1:37" s="13" customFormat="1" ht="63">
      <c r="A10" s="40"/>
      <c r="B10" s="45"/>
      <c r="C10" s="46"/>
      <c r="D10" s="12" t="s">
        <v>23</v>
      </c>
      <c r="E10" s="12" t="s">
        <v>13</v>
      </c>
      <c r="F10" s="12" t="s">
        <v>10</v>
      </c>
      <c r="G10" s="12" t="s">
        <v>19</v>
      </c>
      <c r="H10" s="38"/>
      <c r="I10" s="12" t="s">
        <v>12</v>
      </c>
      <c r="J10" s="12" t="s">
        <v>13</v>
      </c>
      <c r="K10" s="12" t="s">
        <v>10</v>
      </c>
      <c r="L10" s="12" t="s">
        <v>11</v>
      </c>
      <c r="M10" s="38"/>
      <c r="N10" s="31" t="s">
        <v>12</v>
      </c>
      <c r="O10" s="12" t="s">
        <v>13</v>
      </c>
      <c r="P10" s="12" t="s">
        <v>10</v>
      </c>
      <c r="Q10" s="12" t="s">
        <v>19</v>
      </c>
      <c r="R10" s="38"/>
      <c r="S10" s="12" t="s">
        <v>12</v>
      </c>
      <c r="T10" s="12" t="s">
        <v>13</v>
      </c>
      <c r="U10" s="12" t="s">
        <v>10</v>
      </c>
      <c r="V10" s="12" t="s">
        <v>19</v>
      </c>
      <c r="W10" s="38"/>
      <c r="X10" s="12" t="s">
        <v>12</v>
      </c>
      <c r="Y10" s="12" t="s">
        <v>13</v>
      </c>
      <c r="Z10" s="12" t="s">
        <v>10</v>
      </c>
      <c r="AA10" s="12" t="s">
        <v>19</v>
      </c>
      <c r="AB10" s="38"/>
      <c r="AC10" s="12" t="s">
        <v>20</v>
      </c>
      <c r="AD10" s="12" t="s">
        <v>13</v>
      </c>
      <c r="AE10" s="12" t="s">
        <v>10</v>
      </c>
      <c r="AF10" s="12" t="s">
        <v>19</v>
      </c>
      <c r="AG10" s="38"/>
      <c r="AH10" s="12" t="s">
        <v>12</v>
      </c>
      <c r="AI10" s="12" t="s">
        <v>13</v>
      </c>
      <c r="AJ10" s="12" t="s">
        <v>10</v>
      </c>
      <c r="AK10" s="12" t="s">
        <v>19</v>
      </c>
    </row>
    <row r="11" spans="1:37" s="11" customFormat="1" ht="199.15" customHeight="1">
      <c r="A11" s="9">
        <v>1</v>
      </c>
      <c r="B11" s="15" t="s">
        <v>15</v>
      </c>
      <c r="C11" s="18">
        <f>D11+E11+F11+G11</f>
        <v>341832</v>
      </c>
      <c r="D11" s="18">
        <f>I11+N11++S11+X11+AC11+AH11</f>
        <v>0</v>
      </c>
      <c r="E11" s="18">
        <f>J11+O11+T11+Y11+AD11+AI11</f>
        <v>0</v>
      </c>
      <c r="F11" s="18">
        <f>K11+P11+U11+Z11+AJ11+AE11</f>
        <v>341832</v>
      </c>
      <c r="G11" s="18">
        <f>L11+Q11+V11+AA11+AF11+AK11</f>
        <v>0</v>
      </c>
      <c r="H11" s="19">
        <f>I11+J11+K11+L11</f>
        <v>48240</v>
      </c>
      <c r="I11" s="19">
        <f>N11+S11+X11+AC11+AH11</f>
        <v>0</v>
      </c>
      <c r="J11" s="19">
        <v>0</v>
      </c>
      <c r="K11" s="19">
        <v>48240</v>
      </c>
      <c r="L11" s="19">
        <v>0</v>
      </c>
      <c r="M11" s="19">
        <f>N11+O11+P11+Q11</f>
        <v>38592</v>
      </c>
      <c r="N11" s="20">
        <v>0</v>
      </c>
      <c r="O11" s="20">
        <v>0</v>
      </c>
      <c r="P11" s="20">
        <v>38592</v>
      </c>
      <c r="Q11" s="19">
        <v>0</v>
      </c>
      <c r="R11" s="19">
        <f>S11+T11+U11+V11</f>
        <v>255000</v>
      </c>
      <c r="S11" s="20">
        <v>0</v>
      </c>
      <c r="T11" s="20">
        <v>0</v>
      </c>
      <c r="U11" s="20">
        <v>255000</v>
      </c>
      <c r="V11" s="19">
        <v>0</v>
      </c>
      <c r="W11" s="19">
        <f>X11+Y11+Z11+AA11</f>
        <v>0</v>
      </c>
      <c r="X11" s="19">
        <v>0</v>
      </c>
      <c r="Y11" s="19">
        <v>0</v>
      </c>
      <c r="Z11" s="19">
        <v>0</v>
      </c>
      <c r="AA11" s="19">
        <v>0</v>
      </c>
      <c r="AB11" s="19">
        <f>AC11+AD11+AE11+AF11</f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</row>
    <row r="12" spans="1:37" s="13" customFormat="1" ht="66" customHeight="1">
      <c r="A12" s="9">
        <v>2</v>
      </c>
      <c r="B12" s="15" t="s">
        <v>14</v>
      </c>
      <c r="C12" s="18">
        <f>D12+E12+F12+G12</f>
        <v>56993876.129999995</v>
      </c>
      <c r="D12" s="18">
        <f t="shared" ref="D12:D14" si="0">I12+N12++S12+X12+AC12+AH12</f>
        <v>37850123.239999995</v>
      </c>
      <c r="E12" s="18">
        <f t="shared" ref="E12:E14" si="1">J12+O12+T12+Y12+AD12+AI12</f>
        <v>7746073.6800000006</v>
      </c>
      <c r="F12" s="18">
        <f t="shared" ref="F12:F13" si="2">K12+P12+U12+Z12+AJ12+AE12</f>
        <v>6168409.25</v>
      </c>
      <c r="G12" s="18">
        <f t="shared" ref="G12:G14" si="3">L12+Q12+V12+AA12+AF12+AK12</f>
        <v>5229269.96</v>
      </c>
      <c r="H12" s="19">
        <f>I12+J12+K12+L12</f>
        <v>7712171.9300000006</v>
      </c>
      <c r="I12" s="20">
        <v>4217590.29</v>
      </c>
      <c r="J12" s="20">
        <v>2271010.16</v>
      </c>
      <c r="K12" s="20">
        <v>695207.19</v>
      </c>
      <c r="L12" s="20">
        <v>528364.29</v>
      </c>
      <c r="M12" s="19">
        <f>N12+O12+P12+Q12</f>
        <v>29120475.919999994</v>
      </c>
      <c r="N12" s="20">
        <f>17720810.91+3249458.63</f>
        <v>20970269.539999999</v>
      </c>
      <c r="O12" s="20">
        <f>2884783.19+528981.64</f>
        <v>3413764.83</v>
      </c>
      <c r="P12" s="20">
        <f>2050840.7+294365.63+542126.42+53977.72</f>
        <v>2941310.47</v>
      </c>
      <c r="Q12" s="19">
        <f>1419812.79+375318.29</f>
        <v>1795131.08</v>
      </c>
      <c r="R12" s="19">
        <f>S12+T12+U12+V12</f>
        <v>3974411.96</v>
      </c>
      <c r="S12" s="20">
        <f>2917800</f>
        <v>2917800</v>
      </c>
      <c r="T12" s="20">
        <v>474990.7</v>
      </c>
      <c r="U12" s="20">
        <v>48468.44</v>
      </c>
      <c r="V12" s="19">
        <v>533152.81999999995</v>
      </c>
      <c r="W12" s="19">
        <f>X12+Y12+Z12+AA12</f>
        <v>16186816.32</v>
      </c>
      <c r="X12" s="19">
        <v>9744463.4100000001</v>
      </c>
      <c r="Y12" s="19">
        <v>1586307.99</v>
      </c>
      <c r="Z12" s="19">
        <v>2483423.15</v>
      </c>
      <c r="AA12" s="19">
        <v>2372621.77</v>
      </c>
      <c r="AB12" s="19">
        <f t="shared" ref="AB12:AB14" si="4">AC12+AD12+AE12+AF12</f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</row>
    <row r="13" spans="1:37" s="13" customFormat="1" ht="211.5" customHeight="1">
      <c r="A13" s="9">
        <v>3</v>
      </c>
      <c r="B13" s="17" t="s">
        <v>22</v>
      </c>
      <c r="C13" s="18">
        <f t="shared" ref="C13:C14" si="5">D13+E13+F13+G13</f>
        <v>9909825.120000001</v>
      </c>
      <c r="D13" s="18">
        <f>I13+N13++S13+X13+AC13+AH13</f>
        <v>6817959.6899999995</v>
      </c>
      <c r="E13" s="18">
        <f t="shared" si="1"/>
        <v>1109900.4099999999</v>
      </c>
      <c r="F13" s="18">
        <f t="shared" si="2"/>
        <v>1269914.73</v>
      </c>
      <c r="G13" s="18">
        <f t="shared" si="3"/>
        <v>712050.29</v>
      </c>
      <c r="H13" s="19">
        <f>I13+J13+K13+L13</f>
        <v>0</v>
      </c>
      <c r="I13" s="20">
        <v>0</v>
      </c>
      <c r="J13" s="20">
        <v>0</v>
      </c>
      <c r="K13" s="20">
        <v>0</v>
      </c>
      <c r="L13" s="20">
        <v>0</v>
      </c>
      <c r="M13" s="19">
        <f>N13+O13+P13+Q13</f>
        <v>0</v>
      </c>
      <c r="N13" s="20">
        <v>0</v>
      </c>
      <c r="O13" s="20">
        <v>0</v>
      </c>
      <c r="P13" s="20">
        <v>0</v>
      </c>
      <c r="Q13" s="20">
        <v>0</v>
      </c>
      <c r="R13" s="19">
        <f>S13+T13+U13+V13</f>
        <v>3747633.12</v>
      </c>
      <c r="S13" s="20">
        <v>2578371.59</v>
      </c>
      <c r="T13" s="20">
        <v>419734.91</v>
      </c>
      <c r="U13" s="20">
        <v>37476.33</v>
      </c>
      <c r="V13" s="20">
        <v>712050.29</v>
      </c>
      <c r="W13" s="19">
        <f>X13+Y13+Z13+AA13</f>
        <v>6162192</v>
      </c>
      <c r="X13" s="35">
        <v>4239588.0999999996</v>
      </c>
      <c r="Y13" s="35">
        <v>690165.5</v>
      </c>
      <c r="Z13" s="35">
        <v>1232438.3999999999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</row>
    <row r="14" spans="1:37" s="13" customFormat="1" ht="248.25" customHeight="1">
      <c r="A14" s="9">
        <v>4</v>
      </c>
      <c r="B14" s="17" t="s">
        <v>24</v>
      </c>
      <c r="C14" s="18">
        <f t="shared" si="5"/>
        <v>1128737.33</v>
      </c>
      <c r="D14" s="18">
        <f t="shared" si="0"/>
        <v>0</v>
      </c>
      <c r="E14" s="18">
        <f t="shared" si="1"/>
        <v>0</v>
      </c>
      <c r="F14" s="18">
        <f>K14+P14+U14+Z14+AJ14+AE14</f>
        <v>1128737.33</v>
      </c>
      <c r="G14" s="18">
        <f t="shared" si="3"/>
        <v>0</v>
      </c>
      <c r="H14" s="19">
        <f>I14+J14+K14+L14</f>
        <v>0</v>
      </c>
      <c r="I14" s="20">
        <v>0</v>
      </c>
      <c r="J14" s="20">
        <v>0</v>
      </c>
      <c r="K14" s="20">
        <v>0</v>
      </c>
      <c r="L14" s="20">
        <v>0</v>
      </c>
      <c r="M14" s="19">
        <f>N14+O14+P14+Q14</f>
        <v>0</v>
      </c>
      <c r="N14" s="20">
        <v>0</v>
      </c>
      <c r="O14" s="20">
        <v>0</v>
      </c>
      <c r="P14" s="20">
        <v>0</v>
      </c>
      <c r="Q14" s="20">
        <v>0</v>
      </c>
      <c r="R14" s="19">
        <f>S14+T14+U14+V14</f>
        <v>1128737.33</v>
      </c>
      <c r="S14" s="20">
        <v>0</v>
      </c>
      <c r="T14" s="20">
        <v>0</v>
      </c>
      <c r="U14" s="20">
        <v>1128737.33</v>
      </c>
      <c r="V14" s="20">
        <v>0</v>
      </c>
      <c r="W14" s="19">
        <f>X14+Y14+Z14+AA14</f>
        <v>0</v>
      </c>
      <c r="X14" s="19">
        <v>0</v>
      </c>
      <c r="Y14" s="19">
        <v>0</v>
      </c>
      <c r="Z14" s="19">
        <v>0</v>
      </c>
      <c r="AA14" s="19">
        <v>0</v>
      </c>
      <c r="AB14" s="19">
        <f t="shared" si="4"/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</row>
    <row r="15" spans="1:37" s="11" customFormat="1" ht="105.75" customHeight="1">
      <c r="A15" s="8"/>
      <c r="B15" s="14" t="s">
        <v>16</v>
      </c>
      <c r="C15" s="21">
        <f>C11+C12+C13+C14</f>
        <v>68374270.579999998</v>
      </c>
      <c r="D15" s="21">
        <f t="shared" ref="D15:G15" si="6">D11+D12+D13+D14</f>
        <v>44668082.929999992</v>
      </c>
      <c r="E15" s="21">
        <f t="shared" si="6"/>
        <v>8855974.0899999999</v>
      </c>
      <c r="F15" s="21">
        <f>F11+F12+F13+F14</f>
        <v>8908893.3100000005</v>
      </c>
      <c r="G15" s="21">
        <f t="shared" si="6"/>
        <v>5941320.25</v>
      </c>
      <c r="H15" s="21">
        <f t="shared" ref="H15:Q15" si="7">H11+H12+H13</f>
        <v>7760411.9300000006</v>
      </c>
      <c r="I15" s="21">
        <f t="shared" si="7"/>
        <v>4217590.29</v>
      </c>
      <c r="J15" s="21">
        <f t="shared" si="7"/>
        <v>2271010.16</v>
      </c>
      <c r="K15" s="21">
        <f t="shared" si="7"/>
        <v>743447.19</v>
      </c>
      <c r="L15" s="21">
        <f t="shared" si="7"/>
        <v>528364.29</v>
      </c>
      <c r="M15" s="21">
        <f t="shared" si="7"/>
        <v>29159067.919999994</v>
      </c>
      <c r="N15" s="21">
        <f t="shared" si="7"/>
        <v>20970269.539999999</v>
      </c>
      <c r="O15" s="21">
        <f t="shared" si="7"/>
        <v>3413764.83</v>
      </c>
      <c r="P15" s="21">
        <f t="shared" si="7"/>
        <v>2979902.47</v>
      </c>
      <c r="Q15" s="21">
        <f t="shared" si="7"/>
        <v>1795131.08</v>
      </c>
      <c r="R15" s="21">
        <f>R11+R12+R13+R14</f>
        <v>9105782.4100000001</v>
      </c>
      <c r="S15" s="21">
        <f t="shared" ref="S15:AK15" si="8">S11+S12+S13+S14</f>
        <v>5496171.5899999999</v>
      </c>
      <c r="T15" s="21">
        <f t="shared" si="8"/>
        <v>894725.61</v>
      </c>
      <c r="U15" s="21">
        <f>U11+U12+U13+U14</f>
        <v>1469682.1</v>
      </c>
      <c r="V15" s="21">
        <f>V11+V12+V13+V14</f>
        <v>1245203.1099999999</v>
      </c>
      <c r="W15" s="21">
        <f t="shared" si="8"/>
        <v>22349008.32</v>
      </c>
      <c r="X15" s="21">
        <f t="shared" si="8"/>
        <v>13984051.51</v>
      </c>
      <c r="Y15" s="21">
        <f t="shared" si="8"/>
        <v>2276473.4900000002</v>
      </c>
      <c r="Z15" s="21">
        <f t="shared" si="8"/>
        <v>3715861.55</v>
      </c>
      <c r="AA15" s="21">
        <f t="shared" si="8"/>
        <v>2372621.77</v>
      </c>
      <c r="AB15" s="21">
        <f t="shared" si="8"/>
        <v>0</v>
      </c>
      <c r="AC15" s="21">
        <f t="shared" si="8"/>
        <v>0</v>
      </c>
      <c r="AD15" s="19">
        <v>0</v>
      </c>
      <c r="AE15" s="21">
        <f t="shared" si="8"/>
        <v>0</v>
      </c>
      <c r="AF15" s="21">
        <f t="shared" si="8"/>
        <v>0</v>
      </c>
      <c r="AG15" s="21">
        <f t="shared" si="8"/>
        <v>0</v>
      </c>
      <c r="AH15" s="21">
        <f t="shared" si="8"/>
        <v>0</v>
      </c>
      <c r="AI15" s="21">
        <f t="shared" si="8"/>
        <v>0</v>
      </c>
      <c r="AJ15" s="21">
        <f t="shared" si="8"/>
        <v>0</v>
      </c>
      <c r="AK15" s="21">
        <f t="shared" si="8"/>
        <v>0</v>
      </c>
    </row>
    <row r="17" spans="2:28" ht="17.25">
      <c r="H17" s="28"/>
      <c r="I17" s="28"/>
      <c r="J17" s="29"/>
      <c r="K17" s="28"/>
      <c r="L17" s="28"/>
      <c r="M17" s="28"/>
      <c r="R17" s="30"/>
      <c r="S17" s="22"/>
      <c r="T17" s="30"/>
    </row>
    <row r="18" spans="2:28" hidden="1">
      <c r="B18" s="26" t="s">
        <v>25</v>
      </c>
      <c r="C18" s="33">
        <f>I15+N15+S15+X15</f>
        <v>44668082.93</v>
      </c>
      <c r="E18" s="28"/>
      <c r="M18" s="28"/>
      <c r="R18" s="32"/>
      <c r="S18" s="30"/>
      <c r="T18" s="30"/>
    </row>
    <row r="19" spans="2:28" hidden="1">
      <c r="B19" s="30" t="s">
        <v>26</v>
      </c>
      <c r="C19" s="33">
        <f>J15+O15+T15+Y15</f>
        <v>8855974.0899999999</v>
      </c>
      <c r="W19" s="28"/>
      <c r="AB19" s="28"/>
    </row>
    <row r="20" spans="2:28" hidden="1">
      <c r="B20" s="30" t="s">
        <v>27</v>
      </c>
      <c r="C20" s="33">
        <f>K15+P15+U15+Z15</f>
        <v>8908893.3099999987</v>
      </c>
    </row>
    <row r="21" spans="2:28" hidden="1">
      <c r="B21" s="30" t="s">
        <v>28</v>
      </c>
      <c r="C21" s="33">
        <f>L15+Q15+V15+AA15</f>
        <v>5941320.25</v>
      </c>
    </row>
    <row r="22" spans="2:28" hidden="1">
      <c r="C22" s="34">
        <f>C18+C19+C20+C21</f>
        <v>68374270.579999998</v>
      </c>
    </row>
    <row r="23" spans="2:28" hidden="1"/>
    <row r="24" spans="2:28" hidden="1"/>
  </sheetData>
  <mergeCells count="20">
    <mergeCell ref="AH9:AK9"/>
    <mergeCell ref="H9:H10"/>
    <mergeCell ref="M9:M10"/>
    <mergeCell ref="R9:R10"/>
    <mergeCell ref="AD2:AK2"/>
    <mergeCell ref="W9:W10"/>
    <mergeCell ref="AB9:AB10"/>
    <mergeCell ref="AG9:AG10"/>
    <mergeCell ref="A9:A10"/>
    <mergeCell ref="B4:AK4"/>
    <mergeCell ref="B5:AK5"/>
    <mergeCell ref="B8:AK8"/>
    <mergeCell ref="B9:B10"/>
    <mergeCell ref="C9:C10"/>
    <mergeCell ref="D9:G9"/>
    <mergeCell ref="I9:L9"/>
    <mergeCell ref="N9:Q9"/>
    <mergeCell ref="S9:V9"/>
    <mergeCell ref="X9:AA9"/>
    <mergeCell ref="AC9:AF9"/>
  </mergeCells>
  <printOptions horizontalCentered="1"/>
  <pageMargins left="0" right="0" top="0" bottom="0" header="0.31496062992125984" footer="0"/>
  <pageSetup paperSize="9" scale="2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2023-10-12T09:20:56Z</dcterms:modified>
</cp:coreProperties>
</file>